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332" windowHeight="5100" activeTab="0"/>
  </bookViews>
  <sheets>
    <sheet name="Budgeted Income" sheetId="1" r:id="rId1"/>
    <sheet name="Budgeted Expenditure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<sst xmlns="http://schemas.openxmlformats.org/spreadsheetml/2006/main" count="66" uniqueCount="60">
  <si>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Budget Heading</t>
  </si>
  <si>
    <t>Insurance</t>
  </si>
  <si>
    <t>Subscriptions</t>
  </si>
  <si>
    <t>Precept</t>
  </si>
  <si>
    <t>Expected remaining income this FY</t>
  </si>
  <si>
    <t>Expected remaining expenditure this FY (Manual Input)</t>
  </si>
  <si>
    <t>Budgeted</t>
  </si>
  <si>
    <t>Budgeted Income</t>
  </si>
  <si>
    <t>Total Budgeted Income</t>
  </si>
  <si>
    <t>Difference</t>
  </si>
  <si>
    <t>Budgeted Totals (Expenditure)</t>
  </si>
  <si>
    <t>Present Financial Year</t>
  </si>
  <si>
    <t>Next Financial Year</t>
  </si>
  <si>
    <t>Anticipated</t>
  </si>
  <si>
    <t>Budgeted Expenditure</t>
  </si>
  <si>
    <t>Barham Parish Council Budgeted Expenditure</t>
  </si>
  <si>
    <t>Grants</t>
  </si>
  <si>
    <t>Barham Parish Council Budgeted Income</t>
  </si>
  <si>
    <t>Income to date</t>
  </si>
  <si>
    <t>Explanatory notes</t>
  </si>
  <si>
    <t>Budget Headings</t>
  </si>
  <si>
    <t>Neighbourhood Plan</t>
  </si>
  <si>
    <t>Barham Parish Council 2018/19 Financial Summary</t>
  </si>
  <si>
    <t>GDPR DPO Service</t>
  </si>
  <si>
    <t>Bank Interest</t>
  </si>
  <si>
    <t>Other Income</t>
  </si>
  <si>
    <t>Present Financial Year (2018/19)</t>
  </si>
  <si>
    <t>Next Financial Year (2019/20)</t>
  </si>
  <si>
    <t>Budget Income 2018/19</t>
  </si>
  <si>
    <t>£ Balance at end of Oct 2018</t>
  </si>
  <si>
    <t>Proposed Budget for 2019/20</t>
  </si>
  <si>
    <t>£ difference from 2018/19</t>
  </si>
  <si>
    <t>% difference fro 2018/19</t>
  </si>
  <si>
    <t>Employment costs</t>
  </si>
  <si>
    <t>Allowances</t>
  </si>
  <si>
    <t>PC Expenses</t>
  </si>
  <si>
    <t>Donations</t>
  </si>
  <si>
    <t>Training</t>
  </si>
  <si>
    <t>Fees</t>
  </si>
  <si>
    <t>Village Maintenance</t>
  </si>
  <si>
    <t>VAT</t>
  </si>
  <si>
    <t>Budget Expenditure 2018/19</t>
  </si>
  <si>
    <t>Proposed Budget 2019/20</t>
  </si>
  <si>
    <t>£ difference From 2018/19</t>
  </si>
  <si>
    <t>% difference From 2018/19</t>
  </si>
  <si>
    <t>Expenditure to Date End of October</t>
  </si>
  <si>
    <t>Total Projected spend</t>
  </si>
  <si>
    <t>Projected variances</t>
  </si>
  <si>
    <t>Precept does not need to be raised to accommodate additional expenditure as this can be taken from last years surplus/ general reserves</t>
  </si>
  <si>
    <t>Notes</t>
  </si>
  <si>
    <t>Opening bank balance 01.04.18</t>
  </si>
  <si>
    <t>Closing bank balance 31.10.18</t>
  </si>
  <si>
    <t>Barham Parish Council 2019/20 Financial Summary</t>
  </si>
  <si>
    <t>2018/19 Financial Balance</t>
  </si>
  <si>
    <t>Barclays Community</t>
  </si>
  <si>
    <t>Barclays Savings</t>
  </si>
  <si>
    <t>Bank Balance as 31.10.18</t>
  </si>
  <si>
    <t>Bank Balances</t>
  </si>
  <si>
    <t>A final review of the budget would take place in January 2019 before submission to MSDC.</t>
  </si>
  <si>
    <t xml:space="preserve">The finance committee reviewed the budget document presented to them and agreed a recommendation of a 2% increase on the precept for 2019/2020.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</si>
</sst>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0;[Red]\-&quot;£&quot;#,##0.000"/>
    <numFmt numFmtId="165" formatCode="_-[$£-809]* #,##0.00_-;\-[$£-809]* #,##0.00_-;_-[$£-809]* &quot;-&quot;??_-;_-@_-"/>
    <numFmt numFmtId="166" formatCode="&quot;£&quot;#,##0.00"/>
    <numFmt numFmtId="167" formatCode="0.0%"/>
    <numFmt numFmtId="168" formatCode="[$-809]dd\ mmmm\ yyyy"/>
    <numFmt numFmtId="169" formatCode="&quot;£&quot;#,##0.00;[Red]&quot;£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6" fillId="0" borderId="0" xfId="0" applyFont="1" applyAlignment="1">
      <alignment horizontal="center" vertical="top" wrapText="1"/>
    </xf>
    <xf numFmtId="8" fontId="36" fillId="0" borderId="0" xfId="0" applyNumberFormat="1" applyFont="1" applyAlignment="1">
      <alignment horizontal="center" vertical="top" wrapText="1"/>
    </xf>
    <xf numFmtId="0" fontId="0" fillId="0" borderId="10" xfId="0" applyBorder="1" applyAlignment="1">
      <alignment/>
    </xf>
    <xf numFmtId="8" fontId="36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6" fillId="0" borderId="0" xfId="0" applyNumberFormat="1" applyFont="1" applyAlignment="1">
      <alignment horizontal="center" vertical="top" wrapText="1"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8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167" fontId="0" fillId="0" borderId="0" xfId="57" applyNumberFormat="1" applyFont="1" applyAlignment="1">
      <alignment/>
    </xf>
    <xf numFmtId="8" fontId="18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36" fillId="0" borderId="0" xfId="44" applyFont="1" applyAlignment="1">
      <alignment/>
    </xf>
    <xf numFmtId="44" fontId="0" fillId="0" borderId="11" xfId="44" applyFont="1" applyBorder="1" applyAlignment="1">
      <alignment/>
    </xf>
    <xf numFmtId="44" fontId="36" fillId="0" borderId="11" xfId="44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Alignment="1">
      <alignment vertical="top" wrapText="1"/>
    </xf>
    <xf numFmtId="44" fontId="36" fillId="0" borderId="0" xfId="44" applyFont="1" applyAlignment="1">
      <alignment horizontal="center" vertical="center" wrapText="1"/>
    </xf>
    <xf numFmtId="44" fontId="36" fillId="0" borderId="11" xfId="44" applyFont="1" applyBorder="1" applyAlignment="1">
      <alignment horizontal="center" vertical="center" wrapText="1"/>
    </xf>
    <xf numFmtId="9" fontId="36" fillId="0" borderId="0" xfId="57" applyFont="1" applyAlignment="1">
      <alignment horizontal="center" vertical="center" wrapText="1"/>
    </xf>
    <xf numFmtId="9" fontId="0" fillId="0" borderId="0" xfId="57" applyFont="1" applyAlignment="1">
      <alignment/>
    </xf>
    <xf numFmtId="9" fontId="36" fillId="0" borderId="0" xfId="57" applyFont="1" applyAlignment="1">
      <alignment/>
    </xf>
    <xf numFmtId="0" fontId="0" fillId="0" borderId="10" xfId="0" applyBorder="1" applyAlignment="1">
      <alignment vertical="center" wrapText="1"/>
    </xf>
    <xf numFmtId="44" fontId="0" fillId="0" borderId="0" xfId="44" applyFont="1" applyAlignment="1">
      <alignment vertical="center"/>
    </xf>
    <xf numFmtId="44" fontId="0" fillId="0" borderId="11" xfId="44" applyFont="1" applyBorder="1" applyAlignment="1">
      <alignment vertical="center"/>
    </xf>
    <xf numFmtId="9" fontId="0" fillId="0" borderId="0" xfId="57" applyFont="1" applyAlignment="1">
      <alignment vertical="center"/>
    </xf>
    <xf numFmtId="0" fontId="0" fillId="0" borderId="10" xfId="0" applyBorder="1" applyAlignment="1">
      <alignment vertical="center"/>
    </xf>
    <xf numFmtId="0" fontId="36" fillId="0" borderId="12" xfId="0" applyFont="1" applyBorder="1" applyAlignment="1">
      <alignment/>
    </xf>
    <xf numFmtId="44" fontId="36" fillId="0" borderId="12" xfId="44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8" fontId="36" fillId="0" borderId="0" xfId="0" applyNumberFormat="1" applyFont="1" applyBorder="1" applyAlignment="1">
      <alignment horizontal="center" vertical="top" wrapText="1"/>
    </xf>
    <xf numFmtId="166" fontId="0" fillId="0" borderId="0" xfId="0" applyNumberFormat="1" applyAlignment="1" quotePrefix="1">
      <alignment/>
    </xf>
    <xf numFmtId="166" fontId="37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8" fontId="36" fillId="0" borderId="0" xfId="0" applyNumberFormat="1" applyFont="1" applyBorder="1" applyAlignment="1">
      <alignment/>
    </xf>
    <xf numFmtId="8" fontId="0" fillId="0" borderId="0" xfId="0" applyNumberFormat="1" applyBorder="1" applyAlignment="1">
      <alignment/>
    </xf>
    <xf numFmtId="166" fontId="18" fillId="0" borderId="0" xfId="0" applyNumberFormat="1" applyFont="1" applyAlignment="1">
      <alignment/>
    </xf>
    <xf numFmtId="166" fontId="36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36" fillId="0" borderId="10" xfId="0" applyFont="1" applyBorder="1" applyAlignment="1">
      <alignment wrapText="1"/>
    </xf>
    <xf numFmtId="0" fontId="0" fillId="0" borderId="0" xfId="0" applyAlignment="1">
      <alignment vertical="top"/>
    </xf>
    <xf numFmtId="166" fontId="0" fillId="0" borderId="0" xfId="44" applyNumberFormat="1" applyFont="1" applyBorder="1" applyAlignment="1">
      <alignment vertical="top" wrapText="1"/>
    </xf>
    <xf numFmtId="8" fontId="0" fillId="0" borderId="0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8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8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36" fillId="0" borderId="12" xfId="44" applyNumberFormat="1" applyFont="1" applyBorder="1" applyAlignment="1">
      <alignment horizontal="center" vertical="top" wrapText="1"/>
    </xf>
    <xf numFmtId="8" fontId="0" fillId="0" borderId="12" xfId="0" applyNumberFormat="1" applyBorder="1" applyAlignment="1">
      <alignment/>
    </xf>
    <xf numFmtId="166" fontId="36" fillId="0" borderId="12" xfId="44" applyNumberFormat="1" applyFont="1" applyBorder="1" applyAlignment="1">
      <alignment/>
    </xf>
    <xf numFmtId="8" fontId="0" fillId="0" borderId="16" xfId="0" applyNumberFormat="1" applyFont="1" applyBorder="1" applyAlignment="1">
      <alignment/>
    </xf>
    <xf numFmtId="0" fontId="36" fillId="0" borderId="1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7" fontId="18" fillId="0" borderId="0" xfId="0" applyNumberFormat="1" applyFon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/>
    </xf>
    <xf numFmtId="166" fontId="36" fillId="0" borderId="0" xfId="0" applyNumberFormat="1" applyFont="1" applyBorder="1" applyAlignment="1">
      <alignment vertical="top"/>
    </xf>
    <xf numFmtId="166" fontId="0" fillId="0" borderId="0" xfId="0" applyNumberFormat="1" applyBorder="1" applyAlignment="1">
      <alignment vertical="top" wrapText="1"/>
    </xf>
    <xf numFmtId="166" fontId="36" fillId="0" borderId="0" xfId="0" applyNumberFormat="1" applyFont="1" applyBorder="1" applyAlignment="1">
      <alignment vertical="top" wrapText="1"/>
    </xf>
    <xf numFmtId="8" fontId="36" fillId="0" borderId="0" xfId="0" applyNumberFormat="1" applyFont="1" applyBorder="1" applyAlignment="1">
      <alignment vertical="top" wrapText="1"/>
    </xf>
    <xf numFmtId="7" fontId="0" fillId="0" borderId="11" xfId="44" applyNumberFormat="1" applyFont="1" applyBorder="1" applyAlignment="1">
      <alignment vertical="center"/>
    </xf>
    <xf numFmtId="166" fontId="0" fillId="0" borderId="0" xfId="44" applyNumberFormat="1" applyFont="1" applyAlignment="1">
      <alignment vertical="center"/>
    </xf>
    <xf numFmtId="166" fontId="36" fillId="0" borderId="0" xfId="44" applyNumberFormat="1" applyFont="1" applyAlignment="1">
      <alignment/>
    </xf>
    <xf numFmtId="166" fontId="36" fillId="0" borderId="0" xfId="0" applyNumberFormat="1" applyFont="1" applyAlignment="1">
      <alignment vertical="top"/>
    </xf>
    <xf numFmtId="44" fontId="39" fillId="0" borderId="0" xfId="44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8" fontId="40" fillId="0" borderId="0" xfId="0" applyNumberFormat="1" applyFont="1" applyAlignment="1">
      <alignment horizontal="center" vertical="top" wrapText="1"/>
    </xf>
    <xf numFmtId="0" fontId="36" fillId="0" borderId="0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2.57421875" style="0" customWidth="1"/>
    <col min="2" max="2" width="13.28125" style="19" customWidth="1"/>
    <col min="3" max="3" width="11.28125" style="19" customWidth="1"/>
    <col min="4" max="4" width="12.140625" style="19" customWidth="1"/>
    <col min="5" max="5" width="14.28125" style="19" customWidth="1"/>
    <col min="6" max="6" width="14.8515625" style="19" customWidth="1"/>
    <col min="7" max="7" width="13.140625" style="19" customWidth="1"/>
    <col min="8" max="8" width="13.8515625" style="30" customWidth="1"/>
    <col min="9" max="9" width="13.421875" style="19" customWidth="1"/>
  </cols>
  <sheetData>
    <row r="1" spans="2:9" ht="23.25">
      <c r="B1" s="77" t="s">
        <v>17</v>
      </c>
      <c r="C1" s="77"/>
      <c r="D1" s="77"/>
      <c r="E1" s="77"/>
      <c r="F1" s="77"/>
      <c r="G1" s="77"/>
      <c r="H1" s="77"/>
      <c r="I1" s="77"/>
    </row>
    <row r="2" spans="1:9" ht="14.25">
      <c r="A2" s="23"/>
      <c r="B2" s="78" t="s">
        <v>26</v>
      </c>
      <c r="C2" s="78"/>
      <c r="D2" s="78"/>
      <c r="E2" s="78"/>
      <c r="F2" s="79" t="s">
        <v>27</v>
      </c>
      <c r="G2" s="79"/>
      <c r="H2" s="79"/>
      <c r="I2" s="79"/>
    </row>
    <row r="3" spans="1:9" ht="47.25" customHeight="1">
      <c r="A3" s="81" t="s">
        <v>20</v>
      </c>
      <c r="B3" s="38" t="s">
        <v>28</v>
      </c>
      <c r="C3" s="27" t="s">
        <v>18</v>
      </c>
      <c r="D3" s="27" t="s">
        <v>29</v>
      </c>
      <c r="E3" s="28" t="s">
        <v>4</v>
      </c>
      <c r="F3" s="27" t="s">
        <v>30</v>
      </c>
      <c r="G3" s="27" t="s">
        <v>31</v>
      </c>
      <c r="H3" s="29" t="s">
        <v>32</v>
      </c>
      <c r="I3" s="27" t="s">
        <v>19</v>
      </c>
    </row>
    <row r="4" spans="1:5" ht="14.25">
      <c r="A4" s="4"/>
      <c r="E4" s="21"/>
    </row>
    <row r="5" spans="1:5" ht="14.25">
      <c r="A5" s="8" t="s">
        <v>7</v>
      </c>
      <c r="E5" s="21"/>
    </row>
    <row r="6" spans="1:9" ht="51" customHeight="1">
      <c r="A6" s="36" t="s">
        <v>16</v>
      </c>
      <c r="B6" s="33">
        <v>2041</v>
      </c>
      <c r="C6" s="33">
        <v>510.25</v>
      </c>
      <c r="D6" s="33">
        <v>510.25</v>
      </c>
      <c r="E6" s="34">
        <v>1530.75</v>
      </c>
      <c r="F6" s="33">
        <v>2041</v>
      </c>
      <c r="G6" s="74">
        <f>SUM(F6-B6)</f>
        <v>0</v>
      </c>
      <c r="H6" s="35">
        <f>SUM(G6/B6)</f>
        <v>0</v>
      </c>
      <c r="I6" s="33"/>
    </row>
    <row r="7" spans="1:9" ht="51" customHeight="1">
      <c r="A7" s="36" t="s">
        <v>3</v>
      </c>
      <c r="B7" s="33">
        <v>24692</v>
      </c>
      <c r="C7" s="33">
        <v>24692</v>
      </c>
      <c r="D7" s="33">
        <v>24692</v>
      </c>
      <c r="E7" s="73">
        <v>0</v>
      </c>
      <c r="F7" s="33">
        <v>24692</v>
      </c>
      <c r="G7" s="74">
        <f>SUM(F7-B7)</f>
        <v>0</v>
      </c>
      <c r="H7" s="35">
        <f>SUM(G7/B7)</f>
        <v>0</v>
      </c>
      <c r="I7" s="33"/>
    </row>
    <row r="8" spans="1:9" ht="51" customHeight="1">
      <c r="A8" s="32" t="s">
        <v>25</v>
      </c>
      <c r="B8" s="33"/>
      <c r="C8" s="33"/>
      <c r="D8" s="33"/>
      <c r="E8" s="34"/>
      <c r="F8" s="33"/>
      <c r="G8" s="33"/>
      <c r="H8" s="35"/>
      <c r="I8" s="33"/>
    </row>
    <row r="9" spans="1:6" s="9" customFormat="1" ht="14.25">
      <c r="A9" s="44" t="s">
        <v>24</v>
      </c>
      <c r="B9" s="37"/>
      <c r="F9" s="39"/>
    </row>
    <row r="10" spans="1:9" ht="14.25">
      <c r="A10" s="8" t="s">
        <v>8</v>
      </c>
      <c r="B10" s="20">
        <f aca="true" t="shared" si="0" ref="B10:G10">SUM(B6:B8)</f>
        <v>26733</v>
      </c>
      <c r="C10" s="20">
        <f t="shared" si="0"/>
        <v>25202.25</v>
      </c>
      <c r="D10" s="20">
        <f t="shared" si="0"/>
        <v>25202.25</v>
      </c>
      <c r="E10" s="22">
        <f t="shared" si="0"/>
        <v>1530.75</v>
      </c>
      <c r="F10" s="20">
        <f t="shared" si="0"/>
        <v>26733</v>
      </c>
      <c r="G10" s="75">
        <f t="shared" si="0"/>
        <v>0</v>
      </c>
      <c r="H10" s="31"/>
      <c r="I10" s="20"/>
    </row>
    <row r="11" spans="1:5" ht="14.25">
      <c r="A11" s="4"/>
      <c r="E11" s="21"/>
    </row>
  </sheetData>
  <sheetProtection/>
  <mergeCells count="4">
    <mergeCell ref="B1:I1"/>
    <mergeCell ref="B2:E2"/>
    <mergeCell ref="F2:G2"/>
    <mergeCell ref="H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8">
      <selection activeCell="G29" sqref="G28:G29"/>
    </sheetView>
  </sheetViews>
  <sheetFormatPr defaultColWidth="9.140625" defaultRowHeight="15"/>
  <cols>
    <col min="1" max="1" width="18.7109375" style="0" customWidth="1"/>
    <col min="2" max="2" width="13.00390625" style="0" customWidth="1"/>
    <col min="3" max="4" width="13.7109375" style="0" customWidth="1"/>
    <col min="5" max="5" width="13.140625" style="0" customWidth="1"/>
    <col min="6" max="6" width="13.421875" style="0" customWidth="1"/>
    <col min="7" max="7" width="1.28515625" style="0" customWidth="1"/>
    <col min="8" max="8" width="12.8515625" style="0" customWidth="1"/>
    <col min="9" max="9" width="12.140625" style="0" customWidth="1"/>
  </cols>
  <sheetData>
    <row r="1" spans="3:9" ht="23.25">
      <c r="C1" s="80" t="s">
        <v>15</v>
      </c>
      <c r="D1" s="80"/>
      <c r="E1" s="80"/>
      <c r="F1" s="80"/>
      <c r="G1" s="80"/>
      <c r="H1" s="80"/>
      <c r="I1" s="80"/>
    </row>
    <row r="2" spans="7:8" ht="14.25">
      <c r="G2" s="10"/>
      <c r="H2" s="25"/>
    </row>
    <row r="3" spans="2:9" ht="14.25">
      <c r="B3" s="78" t="s">
        <v>11</v>
      </c>
      <c r="C3" s="78"/>
      <c r="D3" s="78"/>
      <c r="E3" s="78"/>
      <c r="F3" s="78"/>
      <c r="G3" s="78"/>
      <c r="H3" s="79" t="s">
        <v>12</v>
      </c>
      <c r="I3" s="79"/>
    </row>
    <row r="4" spans="1:9" ht="87" thickBot="1">
      <c r="A4" s="64" t="s">
        <v>0</v>
      </c>
      <c r="B4" s="3" t="s">
        <v>41</v>
      </c>
      <c r="C4" s="3" t="s">
        <v>45</v>
      </c>
      <c r="D4" s="7" t="s">
        <v>5</v>
      </c>
      <c r="E4" s="2" t="s">
        <v>46</v>
      </c>
      <c r="F4" s="2" t="s">
        <v>47</v>
      </c>
      <c r="H4" s="60" t="s">
        <v>42</v>
      </c>
      <c r="I4" s="3" t="s">
        <v>43</v>
      </c>
    </row>
    <row r="5" spans="1:9" ht="15" thickTop="1">
      <c r="A5" s="55" t="s">
        <v>33</v>
      </c>
      <c r="B5" s="56">
        <v>4600</v>
      </c>
      <c r="C5" s="56">
        <v>3222.4</v>
      </c>
      <c r="D5" s="57">
        <v>2000</v>
      </c>
      <c r="E5" s="58">
        <f>SUM(C5+D5)</f>
        <v>5222.4</v>
      </c>
      <c r="F5" s="58">
        <f aca="true" t="shared" si="0" ref="F5:F17">SUM(B5-E5)</f>
        <v>-622.3999999999996</v>
      </c>
      <c r="G5" s="54"/>
      <c r="H5" s="63">
        <v>5000</v>
      </c>
      <c r="I5" s="59">
        <f aca="true" t="shared" si="1" ref="I5:I17">SUM(H5-B5)</f>
        <v>400</v>
      </c>
    </row>
    <row r="6" spans="1:9" ht="14.25">
      <c r="A6" s="4" t="s">
        <v>34</v>
      </c>
      <c r="B6" s="46">
        <v>300</v>
      </c>
      <c r="C6" s="18">
        <v>300</v>
      </c>
      <c r="D6" s="6">
        <v>0</v>
      </c>
      <c r="E6" s="1">
        <f aca="true" t="shared" si="2" ref="E6:E17">SUM(C6+D6)</f>
        <v>300</v>
      </c>
      <c r="F6" s="1">
        <f t="shared" si="0"/>
        <v>0</v>
      </c>
      <c r="H6" s="61">
        <v>300</v>
      </c>
      <c r="I6" s="6">
        <f t="shared" si="1"/>
        <v>0</v>
      </c>
    </row>
    <row r="7" spans="1:9" ht="14.25">
      <c r="A7" s="4" t="s">
        <v>35</v>
      </c>
      <c r="B7" s="46">
        <v>1150</v>
      </c>
      <c r="C7" s="18">
        <v>406.39</v>
      </c>
      <c r="D7" s="6">
        <v>300</v>
      </c>
      <c r="E7" s="1">
        <f t="shared" si="2"/>
        <v>706.39</v>
      </c>
      <c r="F7" s="1">
        <f t="shared" si="0"/>
        <v>443.61</v>
      </c>
      <c r="H7" s="61">
        <v>1150</v>
      </c>
      <c r="I7" s="6">
        <f t="shared" si="1"/>
        <v>0</v>
      </c>
    </row>
    <row r="8" spans="1:9" ht="14.25">
      <c r="A8" s="4" t="s">
        <v>36</v>
      </c>
      <c r="B8" s="46">
        <v>3800</v>
      </c>
      <c r="C8" s="18">
        <v>2500</v>
      </c>
      <c r="D8" s="49">
        <v>1030</v>
      </c>
      <c r="E8" s="1">
        <f t="shared" si="2"/>
        <v>3530</v>
      </c>
      <c r="F8" s="1">
        <f t="shared" si="0"/>
        <v>270</v>
      </c>
      <c r="H8" s="61">
        <v>3800</v>
      </c>
      <c r="I8" s="47">
        <f t="shared" si="1"/>
        <v>0</v>
      </c>
    </row>
    <row r="9" spans="1:9" ht="14.25">
      <c r="A9" s="4" t="s">
        <v>37</v>
      </c>
      <c r="B9" s="46">
        <v>500</v>
      </c>
      <c r="C9" s="18">
        <v>29</v>
      </c>
      <c r="D9" s="49">
        <v>100</v>
      </c>
      <c r="E9" s="1">
        <f t="shared" si="2"/>
        <v>129</v>
      </c>
      <c r="F9" s="1">
        <f t="shared" si="0"/>
        <v>371</v>
      </c>
      <c r="H9" s="61">
        <v>500</v>
      </c>
      <c r="I9" s="6">
        <f t="shared" si="1"/>
        <v>0</v>
      </c>
    </row>
    <row r="10" spans="1:9" ht="14.25">
      <c r="A10" s="4" t="s">
        <v>2</v>
      </c>
      <c r="B10" s="46">
        <v>550</v>
      </c>
      <c r="C10" s="18">
        <v>522.26</v>
      </c>
      <c r="D10" s="49">
        <v>0</v>
      </c>
      <c r="E10" s="1">
        <f t="shared" si="2"/>
        <v>522.26</v>
      </c>
      <c r="F10" s="1">
        <f t="shared" si="0"/>
        <v>27.74000000000001</v>
      </c>
      <c r="H10" s="61">
        <v>550</v>
      </c>
      <c r="I10" s="47">
        <f t="shared" si="1"/>
        <v>0</v>
      </c>
    </row>
    <row r="11" spans="1:9" ht="14.25">
      <c r="A11" s="4" t="s">
        <v>38</v>
      </c>
      <c r="B11" s="46">
        <v>500</v>
      </c>
      <c r="C11" s="1">
        <v>3006</v>
      </c>
      <c r="D11" s="6">
        <v>2500</v>
      </c>
      <c r="E11" s="1">
        <f t="shared" si="2"/>
        <v>5506</v>
      </c>
      <c r="F11" s="1">
        <f t="shared" si="0"/>
        <v>-5006</v>
      </c>
      <c r="H11" s="61">
        <v>5000</v>
      </c>
      <c r="I11" s="47">
        <f t="shared" si="1"/>
        <v>4500</v>
      </c>
    </row>
    <row r="12" spans="1:9" ht="14.25">
      <c r="A12" s="4" t="s">
        <v>1</v>
      </c>
      <c r="B12" s="46">
        <v>320</v>
      </c>
      <c r="C12" s="18">
        <v>359.6</v>
      </c>
      <c r="D12" s="6">
        <v>0</v>
      </c>
      <c r="E12" s="1">
        <f t="shared" si="2"/>
        <v>359.6</v>
      </c>
      <c r="F12" s="1">
        <f t="shared" si="0"/>
        <v>-39.60000000000002</v>
      </c>
      <c r="H12" s="61">
        <v>320</v>
      </c>
      <c r="I12" s="47">
        <f t="shared" si="1"/>
        <v>0</v>
      </c>
    </row>
    <row r="13" spans="1:9" ht="14.25">
      <c r="A13" s="4" t="s">
        <v>39</v>
      </c>
      <c r="B13" s="46">
        <v>5170</v>
      </c>
      <c r="C13" s="18">
        <v>1762.44</v>
      </c>
      <c r="D13" s="6">
        <v>1000</v>
      </c>
      <c r="E13" s="1">
        <f t="shared" si="2"/>
        <v>2762.44</v>
      </c>
      <c r="F13" s="1">
        <f t="shared" si="0"/>
        <v>2407.56</v>
      </c>
      <c r="H13" s="61">
        <v>5170</v>
      </c>
      <c r="I13" s="6">
        <f t="shared" si="1"/>
        <v>0</v>
      </c>
    </row>
    <row r="14" spans="1:9" ht="14.25">
      <c r="A14" s="4" t="s">
        <v>40</v>
      </c>
      <c r="B14" s="46">
        <v>0</v>
      </c>
      <c r="C14" s="18">
        <v>727.97</v>
      </c>
      <c r="D14" s="6">
        <v>0</v>
      </c>
      <c r="E14" s="1">
        <f t="shared" si="2"/>
        <v>727.97</v>
      </c>
      <c r="F14" s="1">
        <f t="shared" si="0"/>
        <v>-727.97</v>
      </c>
      <c r="H14" s="61">
        <v>0</v>
      </c>
      <c r="I14" s="6">
        <f t="shared" si="1"/>
        <v>0</v>
      </c>
    </row>
    <row r="15" spans="1:9" ht="14.25">
      <c r="A15" s="4" t="s">
        <v>21</v>
      </c>
      <c r="B15" s="46">
        <v>5500</v>
      </c>
      <c r="C15" s="18">
        <v>0</v>
      </c>
      <c r="D15" s="11">
        <v>0</v>
      </c>
      <c r="E15" s="1">
        <f t="shared" si="2"/>
        <v>0</v>
      </c>
      <c r="F15" s="1">
        <f t="shared" si="0"/>
        <v>5500</v>
      </c>
      <c r="H15" s="61">
        <v>5500</v>
      </c>
      <c r="I15" s="47">
        <f t="shared" si="1"/>
        <v>0</v>
      </c>
    </row>
    <row r="16" spans="1:9" ht="14.25">
      <c r="A16" s="4" t="s">
        <v>23</v>
      </c>
      <c r="B16" s="46">
        <v>2300</v>
      </c>
      <c r="C16" s="18">
        <v>0</v>
      </c>
      <c r="D16" s="11">
        <v>0</v>
      </c>
      <c r="E16" s="1">
        <f t="shared" si="2"/>
        <v>0</v>
      </c>
      <c r="F16" s="1">
        <f t="shared" si="0"/>
        <v>2300</v>
      </c>
      <c r="H16" s="61">
        <v>0</v>
      </c>
      <c r="I16" s="42">
        <f t="shared" si="1"/>
        <v>-2300</v>
      </c>
    </row>
    <row r="17" spans="1:9" ht="28.5">
      <c r="A17" s="50" t="s">
        <v>10</v>
      </c>
      <c r="B17" s="45">
        <f>SUM(B5:B16)</f>
        <v>24690</v>
      </c>
      <c r="C17" s="5">
        <f>SUM(C5:C16)</f>
        <v>12836.06</v>
      </c>
      <c r="D17" s="5">
        <f>SUM(D5:D16)</f>
        <v>6930</v>
      </c>
      <c r="E17" s="5">
        <f t="shared" si="2"/>
        <v>19766.059999999998</v>
      </c>
      <c r="F17" s="5">
        <f t="shared" si="0"/>
        <v>4923.940000000002</v>
      </c>
      <c r="H17" s="62">
        <f>SUM(H5:H16)</f>
        <v>27290</v>
      </c>
      <c r="I17" s="48">
        <f t="shared" si="1"/>
        <v>2600</v>
      </c>
    </row>
    <row r="18" spans="1:9" s="23" customFormat="1" ht="14.25">
      <c r="A18" s="24"/>
      <c r="B18" s="45"/>
      <c r="C18" s="45"/>
      <c r="D18" s="24"/>
      <c r="E18" s="24"/>
      <c r="F18" s="24"/>
      <c r="H18" s="52"/>
      <c r="I18" s="15"/>
    </row>
    <row r="19" spans="1:8" s="23" customFormat="1" ht="14.25">
      <c r="A19" s="15"/>
      <c r="B19" s="15"/>
      <c r="C19" s="45"/>
      <c r="D19" s="15"/>
      <c r="E19" s="15"/>
      <c r="F19" s="53"/>
      <c r="H19" s="43"/>
    </row>
    <row r="20" spans="1:8" ht="20.25" customHeight="1">
      <c r="A20" s="51" t="s">
        <v>50</v>
      </c>
      <c r="B20" s="15"/>
      <c r="C20" s="5"/>
      <c r="D20" s="51" t="s">
        <v>51</v>
      </c>
      <c r="E20" s="14"/>
      <c r="F20" s="12"/>
      <c r="H20" s="43"/>
    </row>
    <row r="21" spans="1:8" ht="20.25" customHeight="1">
      <c r="A21" s="76">
        <v>41005.86</v>
      </c>
      <c r="B21" s="15"/>
      <c r="C21" s="5"/>
      <c r="D21" s="76">
        <v>54887.96</v>
      </c>
      <c r="E21" s="14"/>
      <c r="F21" s="12"/>
      <c r="H21" s="43"/>
    </row>
    <row r="22" spans="1:8" ht="14.25">
      <c r="A22" s="14"/>
      <c r="B22" s="15"/>
      <c r="C22" s="5"/>
      <c r="D22" s="14"/>
      <c r="E22" s="14"/>
      <c r="F22" s="12"/>
      <c r="H22" s="43"/>
    </row>
    <row r="23" spans="1:9" ht="14.25">
      <c r="A23" s="9" t="s">
        <v>49</v>
      </c>
      <c r="D23" s="14"/>
      <c r="E23" s="14"/>
      <c r="F23" s="14"/>
      <c r="G23" s="14"/>
      <c r="H23" s="26"/>
      <c r="I23" s="14"/>
    </row>
    <row r="24" ht="14.25">
      <c r="A24" s="9" t="s">
        <v>48</v>
      </c>
    </row>
    <row r="25" ht="14.25">
      <c r="A25" s="9" t="s">
        <v>59</v>
      </c>
    </row>
    <row r="26" ht="14.25">
      <c r="A26" s="9" t="s">
        <v>58</v>
      </c>
    </row>
  </sheetData>
  <sheetProtection/>
  <mergeCells count="3">
    <mergeCell ref="C1:I1"/>
    <mergeCell ref="B3:G3"/>
    <mergeCell ref="H3:I3"/>
  </mergeCells>
  <printOptions/>
  <pageMargins left="0.5905511811023623" right="0.5905511811023623" top="0.7480314960629921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23.28125" style="0" customWidth="1"/>
    <col min="2" max="2" width="11.7109375" style="0" customWidth="1"/>
    <col min="3" max="3" width="13.8515625" style="0" customWidth="1"/>
    <col min="4" max="4" width="12.28125" style="0" customWidth="1"/>
  </cols>
  <sheetData>
    <row r="1" spans="1:5" ht="21">
      <c r="A1" s="65" t="s">
        <v>22</v>
      </c>
      <c r="B1" s="65"/>
      <c r="C1" s="65"/>
      <c r="D1" s="65"/>
      <c r="E1" s="65"/>
    </row>
    <row r="3" spans="2:4" ht="14.25">
      <c r="B3" s="9" t="s">
        <v>6</v>
      </c>
      <c r="C3" s="9" t="s">
        <v>13</v>
      </c>
      <c r="D3" s="9" t="s">
        <v>9</v>
      </c>
    </row>
    <row r="4" spans="1:4" ht="14.25">
      <c r="A4" t="s">
        <v>7</v>
      </c>
      <c r="B4" s="6">
        <f>'Budgeted Income'!B10</f>
        <v>26733</v>
      </c>
      <c r="C4" s="1">
        <v>26733</v>
      </c>
      <c r="D4" s="1">
        <f>SUM(C4-B4)</f>
        <v>0</v>
      </c>
    </row>
    <row r="5" spans="1:4" ht="14.25">
      <c r="A5" t="s">
        <v>14</v>
      </c>
      <c r="B5" s="6">
        <f>'Budgeted Expenditure'!B17</f>
        <v>24690</v>
      </c>
      <c r="C5" s="12">
        <f>SUM('Budgeted Expenditure'!E17)</f>
        <v>19766.059999999998</v>
      </c>
      <c r="D5" s="67">
        <f>SUM(C5-B5)</f>
        <v>-4923.940000000002</v>
      </c>
    </row>
    <row r="6" ht="14.25">
      <c r="C6" s="1"/>
    </row>
    <row r="8" spans="1:2" ht="14.25">
      <c r="A8" s="68" t="s">
        <v>53</v>
      </c>
      <c r="B8" s="66">
        <f>SUM(D5+D4)</f>
        <v>-4923.940000000002</v>
      </c>
    </row>
    <row r="9" spans="1:2" ht="14.25">
      <c r="A9" s="68"/>
      <c r="B9" s="66"/>
    </row>
    <row r="11" spans="1:5" ht="14.25">
      <c r="A11" s="69" t="s">
        <v>57</v>
      </c>
      <c r="B11" s="15"/>
      <c r="C11" s="12"/>
      <c r="D11" s="14"/>
      <c r="E11" s="13"/>
    </row>
    <row r="12" spans="1:5" ht="14.25">
      <c r="A12" s="70" t="s">
        <v>54</v>
      </c>
      <c r="B12" s="53">
        <v>40303.87</v>
      </c>
      <c r="E12" s="13"/>
    </row>
    <row r="13" spans="1:5" ht="14.25">
      <c r="A13" s="70" t="s">
        <v>55</v>
      </c>
      <c r="B13" s="53">
        <v>14584.09</v>
      </c>
      <c r="E13" s="13"/>
    </row>
    <row r="14" spans="1:5" ht="14.25">
      <c r="A14" s="71" t="s">
        <v>56</v>
      </c>
      <c r="B14" s="72">
        <f>SUM(B12:B13)</f>
        <v>54887.96000000001</v>
      </c>
      <c r="E14" s="13"/>
    </row>
    <row r="15" ht="14.25">
      <c r="E15" s="13"/>
    </row>
    <row r="16" ht="14.25">
      <c r="E16" s="13"/>
    </row>
    <row r="17" spans="1:5" ht="21">
      <c r="A17" s="65" t="s">
        <v>52</v>
      </c>
      <c r="B17" s="65"/>
      <c r="C17" s="65"/>
      <c r="D17" s="65"/>
      <c r="E17" s="65"/>
    </row>
    <row r="18" spans="2:5" ht="14.25">
      <c r="B18" s="12"/>
      <c r="E18" s="13"/>
    </row>
    <row r="19" spans="1:5" ht="42.75">
      <c r="A19" s="16"/>
      <c r="B19" s="40" t="s">
        <v>42</v>
      </c>
      <c r="C19" s="3" t="s">
        <v>43</v>
      </c>
      <c r="D19" s="3" t="s">
        <v>44</v>
      </c>
      <c r="E19" s="2"/>
    </row>
    <row r="20" spans="1:5" ht="14.25">
      <c r="A20" t="s">
        <v>7</v>
      </c>
      <c r="B20" s="25">
        <f>'Budgeted Income'!F10</f>
        <v>26733</v>
      </c>
      <c r="C20" s="41">
        <f>'Budgeted Income'!G10</f>
        <v>0</v>
      </c>
      <c r="D20" s="17">
        <f>SUM(C20/B20)</f>
        <v>0</v>
      </c>
      <c r="E20" s="1"/>
    </row>
    <row r="21" spans="1:5" ht="14.25">
      <c r="A21" t="s">
        <v>14</v>
      </c>
      <c r="B21" s="1">
        <f>'Budgeted Expenditure'!H17</f>
        <v>27290</v>
      </c>
      <c r="C21" s="1">
        <f>'Budgeted Expenditure'!I17</f>
        <v>2600</v>
      </c>
      <c r="D21" s="17">
        <f>SUM(C21/B21)</f>
        <v>0.09527299377061195</v>
      </c>
      <c r="E21" s="1"/>
    </row>
    <row r="22" spans="1:3" ht="14.25">
      <c r="A22" t="s">
        <v>9</v>
      </c>
      <c r="B22" s="66">
        <f>B20-B21</f>
        <v>-557</v>
      </c>
      <c r="C22" t="str">
        <f>IF(B22&gt;0,"Surplus","Defecit")</f>
        <v>Defecit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 Blakenham</dc:creator>
  <cp:keywords/>
  <dc:description/>
  <cp:lastModifiedBy>Jo Culley</cp:lastModifiedBy>
  <cp:lastPrinted>2018-11-26T20:47:03Z</cp:lastPrinted>
  <dcterms:created xsi:type="dcterms:W3CDTF">2010-11-10T11:11:06Z</dcterms:created>
  <dcterms:modified xsi:type="dcterms:W3CDTF">2018-11-26T20:49:02Z</dcterms:modified>
  <cp:category/>
  <cp:version/>
  <cp:contentType/>
  <cp:contentStatus/>
</cp:coreProperties>
</file>